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200" windowHeight="7110" tabRatio="694"/>
  </bookViews>
  <sheets>
    <sheet name="Detected chemicals" sheetId="1" r:id="rId1"/>
    <sheet name="Column coding" sheetId="5" r:id="rId2"/>
    <sheet name="Methods" sheetId="4" r:id="rId3"/>
  </sheets>
  <definedNames>
    <definedName name="_xlnm._FilterDatabase" localSheetId="0" hidden="1">'Detected chemicals'!$A$1:$J$39</definedName>
  </definedNames>
  <calcPr calcId="145621" concurrentCalc="0"/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3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<sst xmlns="http://schemas.openxmlformats.org/spreadsheetml/2006/main" count="332" uniqueCount="222">
  <si>
    <t>Compound name</t>
  </si>
  <si>
    <t>Neutral formula</t>
  </si>
  <si>
    <t>CAS No.</t>
  </si>
  <si>
    <t>Confirmation level</t>
  </si>
  <si>
    <t>Chemspider ID</t>
  </si>
  <si>
    <t>1493-13-6</t>
  </si>
  <si>
    <t>Standard</t>
  </si>
  <si>
    <t>Chemical name</t>
  </si>
  <si>
    <t>If available</t>
  </si>
  <si>
    <t>Posibilities: Standards (confirmed with standards), MS/MS int (interpretation of MS/MS), MS/MS library (comparison with library); MS only</t>
  </si>
  <si>
    <t>Sample preparation</t>
  </si>
  <si>
    <t>Determination</t>
  </si>
  <si>
    <t>Screening approach</t>
  </si>
  <si>
    <t>Dichloromethanesulfonic acid</t>
  </si>
  <si>
    <t>Acesulfame</t>
  </si>
  <si>
    <t>MS/MS database</t>
  </si>
  <si>
    <t>MS/MS Int</t>
  </si>
  <si>
    <t>Experimental evidence</t>
  </si>
  <si>
    <r>
      <t>F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-MSA</t>
    </r>
  </si>
  <si>
    <r>
      <t>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-MSA</t>
    </r>
  </si>
  <si>
    <t>55589-62-3</t>
  </si>
  <si>
    <t>n.d.</t>
  </si>
  <si>
    <t>Tris(2-butoxyethyl) phosphate</t>
  </si>
  <si>
    <t>C18H39O7P</t>
  </si>
  <si>
    <t>78-51-3</t>
  </si>
  <si>
    <t>C7H5NO3S</t>
  </si>
  <si>
    <t>81-07-2</t>
  </si>
  <si>
    <t>Trifluoromethanesulfonic Acid</t>
  </si>
  <si>
    <t>CHF3O3S</t>
  </si>
  <si>
    <t>2,4-dimethylbenzenesulfonic acid</t>
  </si>
  <si>
    <t>C8H10O3S</t>
  </si>
  <si>
    <t>88-61-9</t>
  </si>
  <si>
    <t>104-15-4</t>
  </si>
  <si>
    <t>C7H8O3S</t>
  </si>
  <si>
    <t>85-47-2</t>
  </si>
  <si>
    <t>1-naphtalene sulfonic acid</t>
  </si>
  <si>
    <t>C10H8O3S</t>
  </si>
  <si>
    <t>2-amino-4,5-dichlorobenzenesulfonic acid</t>
  </si>
  <si>
    <t>C6H5Cl2NO3S</t>
  </si>
  <si>
    <t>6331-96-0</t>
  </si>
  <si>
    <t>1,3-Di-o-tolylguanidine</t>
  </si>
  <si>
    <t>C15H17N3</t>
  </si>
  <si>
    <t>97-39-2</t>
  </si>
  <si>
    <t>Aminophenazone</t>
  </si>
  <si>
    <t>C13H17N3O</t>
  </si>
  <si>
    <t>Amisulpride</t>
  </si>
  <si>
    <t>C17H27N3O4S</t>
  </si>
  <si>
    <t>53583-79-2</t>
  </si>
  <si>
    <t>Azithromycin</t>
  </si>
  <si>
    <t>Lidocaine</t>
  </si>
  <si>
    <t>Metformin</t>
  </si>
  <si>
    <t>TBP</t>
  </si>
  <si>
    <t>Tributylphosphate</t>
  </si>
  <si>
    <t>Trichloroacetic acid</t>
  </si>
  <si>
    <t>TCA</t>
  </si>
  <si>
    <t>PFBS</t>
  </si>
  <si>
    <t>PFOA</t>
  </si>
  <si>
    <t>Perfluorobutane sulfonate</t>
  </si>
  <si>
    <t>Perfluorooctane sulfonate</t>
  </si>
  <si>
    <t>Bentazon</t>
  </si>
  <si>
    <t>Amobarbital</t>
  </si>
  <si>
    <t>83905-01-5</t>
  </si>
  <si>
    <t> 58955-93-4</t>
  </si>
  <si>
    <t>10,11-trans-Dihydroxy-10,11-dihydrocarbamazepine</t>
  </si>
  <si>
    <t>137-58-6</t>
  </si>
  <si>
    <t>657-24-9</t>
  </si>
  <si>
    <t>126-73-8</t>
  </si>
  <si>
    <t>93413-69-5</t>
  </si>
  <si>
    <t>650-51-1</t>
  </si>
  <si>
    <t>25057-89-0</t>
  </si>
  <si>
    <t>57-43-2</t>
  </si>
  <si>
    <t>1763-23-1</t>
  </si>
  <si>
    <t>Freeze-drying of 100mL</t>
  </si>
  <si>
    <t>MMLC-ESI-QTOF</t>
  </si>
  <si>
    <t>USC001</t>
  </si>
  <si>
    <t>USC002</t>
  </si>
  <si>
    <t>USC004</t>
  </si>
  <si>
    <t>USC005</t>
  </si>
  <si>
    <t>USC006</t>
  </si>
  <si>
    <t>USC007</t>
  </si>
  <si>
    <t>USC008</t>
  </si>
  <si>
    <t>USC009</t>
  </si>
  <si>
    <t>USC010</t>
  </si>
  <si>
    <t>USC011</t>
  </si>
  <si>
    <t>USC012</t>
  </si>
  <si>
    <t>USC013</t>
  </si>
  <si>
    <t>USC015</t>
  </si>
  <si>
    <t>USC016</t>
  </si>
  <si>
    <t>USC018</t>
  </si>
  <si>
    <t>USC019</t>
  </si>
  <si>
    <t>USC021</t>
  </si>
  <si>
    <t>USC022</t>
  </si>
  <si>
    <t>USC023</t>
  </si>
  <si>
    <t>USC024</t>
  </si>
  <si>
    <t>C15H14N2O3</t>
  </si>
  <si>
    <t>C14H22N2O</t>
  </si>
  <si>
    <t>C4H11N5</t>
  </si>
  <si>
    <t>C12H27O4P</t>
  </si>
  <si>
    <t>C17H27NO2</t>
  </si>
  <si>
    <t>C2HCl3O2</t>
  </si>
  <si>
    <t>C10H12N2O3S</t>
  </si>
  <si>
    <t>C11H18N2O3</t>
  </si>
  <si>
    <t>C4F9O3S</t>
  </si>
  <si>
    <t>C8HF17O3S</t>
  </si>
  <si>
    <t>Sacharin</t>
  </si>
  <si>
    <t>Venlafaxine</t>
  </si>
  <si>
    <t>Original WP2 promote LIST (preliminary PMOC neutral OC)</t>
  </si>
  <si>
    <t>A</t>
  </si>
  <si>
    <t>B</t>
  </si>
  <si>
    <t>Extracted from Wode et al. Water Research 69, 274-283 (2015)</t>
  </si>
  <si>
    <t>Method</t>
  </si>
  <si>
    <t>USC</t>
  </si>
  <si>
    <t>Trifluoromethanesulfonic acid</t>
  </si>
  <si>
    <r>
      <t>CHF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3</t>
    </r>
  </si>
  <si>
    <t>tR, MS, MS/MS in compliance with Std.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</si>
  <si>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3</t>
    </r>
  </si>
  <si>
    <t>-</t>
  </si>
  <si>
    <t>HSF002</t>
  </si>
  <si>
    <t>exact mass and isotopic pattern in compliance with proposed elemental composition. Formation of SO3 radical anion upon fragmentation</t>
  </si>
  <si>
    <t>BrCl-MSA</t>
  </si>
  <si>
    <t>Bromochloromethanesulfonic acid</t>
  </si>
  <si>
    <r>
      <t>CBrClH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3</t>
    </r>
  </si>
  <si>
    <t>HSF003</t>
  </si>
  <si>
    <t>exact mass and isotopic pattern in compliance with proposed elemental composition. Formation of SO3 radical anion and Br- upon fragmentation</t>
  </si>
  <si>
    <r>
      <t>Br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-MSA</t>
    </r>
  </si>
  <si>
    <t>Dibromomethanesulfonic acid</t>
  </si>
  <si>
    <r>
      <t>CBr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3</t>
    </r>
  </si>
  <si>
    <t>HSF004</t>
  </si>
  <si>
    <r>
      <t>Cl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-MSA</t>
    </r>
  </si>
  <si>
    <t>Trichloromethanesulfonic acid</t>
  </si>
  <si>
    <r>
      <t>CCl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HSO</t>
    </r>
    <r>
      <rPr>
        <vertAlign val="subscript"/>
        <sz val="11"/>
        <color theme="1"/>
        <rFont val="Calibri"/>
        <family val="2"/>
        <scheme val="minor"/>
      </rPr>
      <t>3</t>
    </r>
  </si>
  <si>
    <t>only anion (11323771)</t>
  </si>
  <si>
    <t>HSF005</t>
  </si>
  <si>
    <t>exact mass and isotopic pattern in compliance with proposed elemental composition. Formation of SO3 radical anion and SO3Cl- upon fragmentation</t>
  </si>
  <si>
    <t>Cl-MSA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</si>
  <si>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ClSO</t>
    </r>
    <r>
      <rPr>
        <vertAlign val="subscript"/>
        <sz val="11"/>
        <color theme="1"/>
        <rFont val="Calibri"/>
        <family val="2"/>
        <scheme val="minor"/>
      </rPr>
      <t>3</t>
    </r>
  </si>
  <si>
    <t>HSF006</t>
  </si>
  <si>
    <t>Br-MSA</t>
  </si>
  <si>
    <t>Bromomethanesulfonic acid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</si>
  <si>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BrSO</t>
    </r>
    <r>
      <rPr>
        <vertAlign val="subscript"/>
        <sz val="11"/>
        <color theme="1"/>
        <rFont val="Calibri"/>
        <family val="2"/>
        <scheme val="minor"/>
      </rPr>
      <t>3</t>
    </r>
  </si>
  <si>
    <t>HSF007</t>
  </si>
  <si>
    <t>exact mass and isotopic pattern in compliance with proposed elemental composition. Formation of SO3 radical anion and Br- upon fragmentation. Very low intensity and thus only low quality spectra</t>
  </si>
  <si>
    <t>SH-MSA</t>
  </si>
  <si>
    <t>Sulfanylmethanesulfonic acid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</si>
  <si>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</si>
  <si>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t>HSF008</t>
  </si>
  <si>
    <t>exact mass and isotopic pattern in compliance with proposed elemental composition. Formation of SO3 radical anion and HSO3- upon fragmentation</t>
  </si>
  <si>
    <t>Deisopropylprometon</t>
  </si>
  <si>
    <r>
      <t>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</t>
    </r>
  </si>
  <si>
    <t>HSF009</t>
  </si>
  <si>
    <t>massbank hit for prometon (ID EA013206, score 0.92) elemental composition in compliance with desisopropylprometon</t>
  </si>
  <si>
    <t>Ametryn</t>
  </si>
  <si>
    <r>
      <t>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S</t>
    </r>
  </si>
  <si>
    <t>834-12-8</t>
  </si>
  <si>
    <t>HSF010</t>
  </si>
  <si>
    <t>massbank hit for ametryn (ID EQ303405, score 0.95)</t>
  </si>
  <si>
    <t>Amantadine</t>
  </si>
  <si>
    <r>
      <t>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N</t>
    </r>
  </si>
  <si>
    <t>768-94-5</t>
  </si>
  <si>
    <t>HSF011</t>
  </si>
  <si>
    <t>massbank hit for amantadine (ID EQ312404, score 0.96)</t>
  </si>
  <si>
    <t>Allopurinol</t>
  </si>
  <si>
    <r>
      <t>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</t>
    </r>
  </si>
  <si>
    <t>315-30-0</t>
  </si>
  <si>
    <t>HSF012</t>
  </si>
  <si>
    <t>massbank hit for allopurinol (IDFIO00456 Score 0.90)</t>
  </si>
  <si>
    <r>
      <t>C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NO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</t>
    </r>
  </si>
  <si>
    <t>Melamine</t>
  </si>
  <si>
    <r>
      <t>C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6</t>
    </r>
  </si>
  <si>
    <t>108-78-1</t>
  </si>
  <si>
    <t>HSF014</t>
  </si>
  <si>
    <t>Dichloromethylaniline</t>
  </si>
  <si>
    <r>
      <t>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</t>
    </r>
  </si>
  <si>
    <t>several isomeres</t>
  </si>
  <si>
    <t>several isomeres (104181, 556474, 1064943, 249559, 79642, 2284846, 304788, 15004570, 13786063, 14598453, 15061365, 26549851)</t>
  </si>
  <si>
    <t>HSF015</t>
  </si>
  <si>
    <r>
      <t>exact mass and isotopic pattern in compliance with proposed elemental composition. Loss of CH3</t>
    </r>
    <r>
      <rPr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, NH3, Cl</t>
    </r>
    <r>
      <rPr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and HCl upon fragmentation</t>
    </r>
  </si>
  <si>
    <t>Chloromethylaniline</t>
  </si>
  <si>
    <r>
      <t>C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ClN</t>
    </r>
  </si>
  <si>
    <t>several isomeres (6985, 6990 , 6981, 6628, 6631, 11512, 60136, 22006, 10759961)</t>
  </si>
  <si>
    <t>HSF016</t>
  </si>
  <si>
    <t>HSF</t>
  </si>
  <si>
    <t>USC Method</t>
  </si>
  <si>
    <t>Abrev</t>
  </si>
  <si>
    <t>Code</t>
  </si>
  <si>
    <t>% Detection</t>
  </si>
  <si>
    <t>HSF001 / USC003</t>
  </si>
  <si>
    <t>HILIC-ESI-Orbitrap MS</t>
  </si>
  <si>
    <t>HSF Method</t>
  </si>
  <si>
    <t>Earlier version of the silver list</t>
  </si>
  <si>
    <t>Screening method. See "methods" for a short description</t>
  </si>
  <si>
    <t>A - Method</t>
  </si>
  <si>
    <t>B - Code</t>
  </si>
  <si>
    <t>Structure code. See attached pdf for structures</t>
  </si>
  <si>
    <t>Abreviation, if any</t>
  </si>
  <si>
    <t>C - Abrev.</t>
  </si>
  <si>
    <t>D - Compound name</t>
  </si>
  <si>
    <t>E - Neutral formula</t>
  </si>
  <si>
    <t>F - CAS No.</t>
  </si>
  <si>
    <t>G - Chemspider ID</t>
  </si>
  <si>
    <r>
      <t xml:space="preserve">Description of experimental evidance for identification. Limits used: </t>
    </r>
    <r>
      <rPr>
        <sz val="11"/>
        <color theme="1"/>
        <rFont val="Calibri"/>
        <family val="2"/>
      </rPr>
      <t>Δm/z&lt;5 ppm. If blank, only when signal 10 times higher. Concentrations only above 1 ng/L reported</t>
    </r>
  </si>
  <si>
    <t>J - Confirmation level</t>
  </si>
  <si>
    <t>K - Experimental evidence</t>
  </si>
  <si>
    <t>SciFinder EI-spectrum</t>
  </si>
  <si>
    <t>HSF013 / USC020</t>
  </si>
  <si>
    <t>M - % Detection</t>
  </si>
  <si>
    <t>SPE (with WAX, WCX and GCB) and in some cases water evaporation</t>
  </si>
  <si>
    <t>Two DATABASES:</t>
  </si>
  <si>
    <t>Suspect/Target screening</t>
  </si>
  <si>
    <t>Chloromethanesulfonic  acid</t>
  </si>
  <si>
    <t>F3-MSA</t>
  </si>
  <si>
    <t>58-15-1</t>
  </si>
  <si>
    <t>C38H72N2O12</t>
  </si>
  <si>
    <t>C4H5NO4S</t>
  </si>
  <si>
    <t>Non-target screening, where the most intense peaks remaining in drinking water were prioratized</t>
  </si>
  <si>
    <t>Further details in:</t>
  </si>
  <si>
    <t>Zahn et al. Halogenated methanesulfonic acids: A new class of organic micropollutants in the water cycle. Water Res. 101 (2016) 292-299.</t>
  </si>
  <si>
    <t>http://dx.doi.org/10.1016/j.watres.2016.05.082</t>
  </si>
  <si>
    <t>4-methylbenzenesulfonic acid</t>
  </si>
  <si>
    <t>% of samples where the chemicals have been detected. HSF analyzed 24 samples. USC analyzed 17 samples. Samples from 5 different countries of surface water, groundwater and drinking water.</t>
  </si>
  <si>
    <t>Montes et al. Screening for Polar Chemicals in Water by Trifunctional Mixed-Mode Liquid Chromatography–High Resolution Mass Spectrometry. Environ. Sci. Technol., 51 (2017) 6250–6259</t>
  </si>
  <si>
    <t>http://dx.doi.org/10.1021/acs.est.6b05135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</si>
</sst>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5" borderId="0" xfId="4"/>
    <xf numFmtId="0" fontId="1" fillId="3" borderId="0" xfId="2"/>
    <xf numFmtId="0" fontId="2" fillId="2" borderId="0" xfId="1" applyFont="1"/>
    <xf numFmtId="0" fontId="2" fillId="4" borderId="0" xfId="3" applyFont="1"/>
    <xf numFmtId="0" fontId="0" fillId="3" borderId="0" xfId="2" applyFont="1"/>
    <xf numFmtId="0" fontId="0" fillId="5" borderId="0" xfId="4" applyFont="1"/>
    <xf numFmtId="0" fontId="2" fillId="2" borderId="0" xfId="1" applyFont="1" applyAlignment="1">
      <alignment horizontal="center" vertical="center"/>
    </xf>
    <xf numFmtId="0" fontId="2" fillId="4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7" borderId="0" xfId="0" applyFill="1"/>
    <xf numFmtId="0" fontId="2" fillId="8" borderId="0" xfId="5" applyFont="1" applyFill="1" applyAlignment="1">
      <alignment horizontal="center" vertical="center"/>
    </xf>
    <xf numFmtId="0" fontId="0" fillId="10" borderId="0" xfId="4" applyFont="1" applyFill="1"/>
    <xf numFmtId="0" fontId="1" fillId="10" borderId="0" xfId="4" applyFill="1"/>
    <xf numFmtId="0" fontId="0" fillId="0" borderId="1" xfId="0" applyBorder="1"/>
    <xf numFmtId="0" fontId="0" fillId="0" borderId="2" xfId="0" applyBorder="1"/>
    <xf numFmtId="9" fontId="0" fillId="0" borderId="2" xfId="6" applyFont="1" applyBorder="1"/>
    <xf numFmtId="0" fontId="0" fillId="0" borderId="2" xfId="0" applyFill="1" applyBorder="1"/>
    <xf numFmtId="0" fontId="0" fillId="0" borderId="3" xfId="0" applyBorder="1"/>
    <xf numFmtId="0" fontId="0" fillId="0" borderId="0" xfId="0" applyBorder="1"/>
    <xf numFmtId="9" fontId="0" fillId="0" borderId="0" xfId="6" applyFont="1" applyBorder="1"/>
    <xf numFmtId="0" fontId="0" fillId="0" borderId="0" xfId="0" applyFill="1" applyBorder="1"/>
    <xf numFmtId="0" fontId="0" fillId="0" borderId="0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9" fontId="0" fillId="0" borderId="5" xfId="6" applyFont="1" applyBorder="1"/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9" borderId="5" xfId="0" applyFill="1" applyBorder="1"/>
    <xf numFmtId="9" fontId="0" fillId="0" borderId="0" xfId="6" applyFont="1" applyFill="1" applyBorder="1"/>
    <xf numFmtId="0" fontId="8" fillId="0" borderId="0" xfId="7"/>
  </cellXfs>
  <cellStyles count="8">
    <cellStyle name="40% - Énfasis2" xfId="2" builtinId="35"/>
    <cellStyle name="40% - Énfasis3" xfId="4" builtinId="39"/>
    <cellStyle name="Énfasis2" xfId="1" builtinId="33"/>
    <cellStyle name="Énfasis3" xfId="3" builtinId="37"/>
    <cellStyle name="Énfasis4" xfId="5" builtinId="41"/>
    <cellStyle name="Hipervínculo" xfId="7" builtinId="8"/>
    <cellStyle name="Normal" xfId="0" builtinId="0"/>
    <cellStyle name="Porcentaj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x.doi.org/10.1016/j.watres.2016.05.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W41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11" sqref="L11"/>
    </sheetView>
  </sheetViews>
  <sheetFormatPr baseColWidth="10" defaultColWidth="8.7265625" defaultRowHeight="14.5" x14ac:dyDescent="0.35"/>
  <cols>
    <col min="1" max="1" width="7.6328125" customWidth="1"/>
    <col min="2" max="2" width="15" customWidth="1"/>
    <col min="3" max="3" width="8.54296875" customWidth="1"/>
    <col min="4" max="4" width="34.26953125" customWidth="1"/>
    <col min="5" max="5" width="14.90625" style="11" customWidth="1"/>
    <col min="6" max="6" width="16" style="12" customWidth="1"/>
    <col min="7" max="7" width="15.7265625" style="12" customWidth="1"/>
    <col min="8" max="8" width="18" customWidth="1"/>
    <col min="9" max="9" width="41.81640625" customWidth="1"/>
    <col min="10" max="10" width="15.453125" customWidth="1"/>
  </cols>
  <sheetData>
    <row r="1" spans="1:10" s="9" customFormat="1" ht="33.5" customHeight="1" thickBot="1" x14ac:dyDescent="0.4">
      <c r="A1" s="7" t="s">
        <v>110</v>
      </c>
      <c r="B1" s="7" t="s">
        <v>184</v>
      </c>
      <c r="C1" s="7" t="s">
        <v>183</v>
      </c>
      <c r="D1" s="7" t="s">
        <v>0</v>
      </c>
      <c r="E1" s="7" t="s">
        <v>1</v>
      </c>
      <c r="F1" s="7" t="s">
        <v>2</v>
      </c>
      <c r="G1" s="7" t="s">
        <v>4</v>
      </c>
      <c r="H1" s="8" t="s">
        <v>3</v>
      </c>
      <c r="I1" s="8" t="s">
        <v>17</v>
      </c>
      <c r="J1" s="15" t="s">
        <v>185</v>
      </c>
    </row>
    <row r="2" spans="1:10" ht="16.5" x14ac:dyDescent="0.45">
      <c r="A2" s="18" t="s">
        <v>181</v>
      </c>
      <c r="B2" s="19" t="s">
        <v>186</v>
      </c>
      <c r="C2" s="19" t="s">
        <v>18</v>
      </c>
      <c r="D2" s="21" t="s">
        <v>112</v>
      </c>
      <c r="E2" s="19" t="s">
        <v>113</v>
      </c>
      <c r="F2" s="19" t="s">
        <v>5</v>
      </c>
      <c r="G2" s="19">
        <v>56192</v>
      </c>
      <c r="H2" s="19" t="s">
        <v>6</v>
      </c>
      <c r="I2" s="19" t="s">
        <v>114</v>
      </c>
      <c r="J2" s="20">
        <f>20/24</f>
        <v>0.83333333333333337</v>
      </c>
    </row>
    <row r="3" spans="1:10" ht="16.5" x14ac:dyDescent="0.45">
      <c r="A3" s="22" t="s">
        <v>181</v>
      </c>
      <c r="B3" s="23" t="s">
        <v>117</v>
      </c>
      <c r="C3" s="23" t="s">
        <v>19</v>
      </c>
      <c r="D3" s="25" t="s">
        <v>13</v>
      </c>
      <c r="E3" s="23" t="s">
        <v>115</v>
      </c>
      <c r="F3" s="23"/>
      <c r="G3" s="23" t="s">
        <v>116</v>
      </c>
      <c r="H3" s="23" t="s">
        <v>16</v>
      </c>
      <c r="I3" s="23" t="s">
        <v>118</v>
      </c>
      <c r="J3" s="24">
        <f>11/24</f>
        <v>0.45833333333333331</v>
      </c>
    </row>
    <row r="4" spans="1:10" ht="16.5" x14ac:dyDescent="0.45">
      <c r="A4" s="22" t="s">
        <v>181</v>
      </c>
      <c r="B4" s="23" t="s">
        <v>122</v>
      </c>
      <c r="C4" s="23" t="s">
        <v>119</v>
      </c>
      <c r="D4" s="25" t="s">
        <v>120</v>
      </c>
      <c r="E4" s="23" t="s">
        <v>121</v>
      </c>
      <c r="F4" s="23"/>
      <c r="G4" s="23" t="s">
        <v>116</v>
      </c>
      <c r="H4" s="23" t="s">
        <v>16</v>
      </c>
      <c r="I4" s="23" t="s">
        <v>123</v>
      </c>
      <c r="J4" s="24">
        <f>9/24</f>
        <v>0.375</v>
      </c>
    </row>
    <row r="5" spans="1:10" ht="16.5" x14ac:dyDescent="0.45">
      <c r="A5" s="22" t="s">
        <v>181</v>
      </c>
      <c r="B5" s="23" t="s">
        <v>127</v>
      </c>
      <c r="C5" s="23" t="s">
        <v>124</v>
      </c>
      <c r="D5" s="25" t="s">
        <v>125</v>
      </c>
      <c r="E5" s="23" t="s">
        <v>126</v>
      </c>
      <c r="F5" s="23"/>
      <c r="G5" s="23" t="s">
        <v>116</v>
      </c>
      <c r="H5" s="23" t="s">
        <v>16</v>
      </c>
      <c r="I5" s="23" t="s">
        <v>123</v>
      </c>
      <c r="J5" s="24">
        <f>7/24</f>
        <v>0.29166666666666669</v>
      </c>
    </row>
    <row r="6" spans="1:10" ht="16.5" x14ac:dyDescent="0.45">
      <c r="A6" s="22" t="s">
        <v>181</v>
      </c>
      <c r="B6" s="23" t="s">
        <v>132</v>
      </c>
      <c r="C6" s="23" t="s">
        <v>128</v>
      </c>
      <c r="D6" s="25" t="s">
        <v>129</v>
      </c>
      <c r="E6" s="23" t="s">
        <v>130</v>
      </c>
      <c r="F6" s="23"/>
      <c r="G6" s="23" t="s">
        <v>131</v>
      </c>
      <c r="H6" s="23" t="s">
        <v>16</v>
      </c>
      <c r="I6" s="23" t="s">
        <v>133</v>
      </c>
      <c r="J6" s="24">
        <f>11/24</f>
        <v>0.45833333333333331</v>
      </c>
    </row>
    <row r="7" spans="1:10" ht="16.5" x14ac:dyDescent="0.45">
      <c r="A7" s="22" t="s">
        <v>181</v>
      </c>
      <c r="B7" s="23" t="s">
        <v>136</v>
      </c>
      <c r="C7" s="23" t="s">
        <v>134</v>
      </c>
      <c r="D7" s="25" t="s">
        <v>209</v>
      </c>
      <c r="E7" s="23" t="s">
        <v>135</v>
      </c>
      <c r="F7" s="23"/>
      <c r="G7" s="23">
        <v>163247</v>
      </c>
      <c r="H7" s="23" t="s">
        <v>16</v>
      </c>
      <c r="I7" s="23" t="s">
        <v>118</v>
      </c>
      <c r="J7" s="24">
        <f>3/24</f>
        <v>0.125</v>
      </c>
    </row>
    <row r="8" spans="1:10" ht="16.5" x14ac:dyDescent="0.45">
      <c r="A8" s="22" t="s">
        <v>181</v>
      </c>
      <c r="B8" s="23" t="s">
        <v>140</v>
      </c>
      <c r="C8" s="23" t="s">
        <v>137</v>
      </c>
      <c r="D8" s="25" t="s">
        <v>138</v>
      </c>
      <c r="E8" s="23" t="s">
        <v>139</v>
      </c>
      <c r="F8" s="23"/>
      <c r="G8" s="23">
        <v>373493</v>
      </c>
      <c r="H8" s="23" t="s">
        <v>16</v>
      </c>
      <c r="I8" s="23" t="s">
        <v>141</v>
      </c>
      <c r="J8" s="24">
        <f>1/24</f>
        <v>4.1666666666666664E-2</v>
      </c>
    </row>
    <row r="9" spans="1:10" ht="16.5" x14ac:dyDescent="0.45">
      <c r="A9" s="22" t="s">
        <v>181</v>
      </c>
      <c r="B9" s="23" t="s">
        <v>145</v>
      </c>
      <c r="C9" s="23" t="s">
        <v>142</v>
      </c>
      <c r="D9" s="25" t="s">
        <v>143</v>
      </c>
      <c r="E9" s="23" t="s">
        <v>144</v>
      </c>
      <c r="F9" s="23"/>
      <c r="G9" s="23">
        <v>95382</v>
      </c>
      <c r="H9" s="23" t="s">
        <v>16</v>
      </c>
      <c r="I9" s="23" t="s">
        <v>146</v>
      </c>
      <c r="J9" s="24">
        <f>13/24</f>
        <v>0.54166666666666663</v>
      </c>
    </row>
    <row r="10" spans="1:10" ht="16.5" x14ac:dyDescent="0.45">
      <c r="A10" s="22" t="s">
        <v>181</v>
      </c>
      <c r="B10" s="23" t="s">
        <v>149</v>
      </c>
      <c r="C10" s="23"/>
      <c r="D10" s="25" t="s">
        <v>147</v>
      </c>
      <c r="E10" s="23" t="s">
        <v>148</v>
      </c>
      <c r="F10" s="23"/>
      <c r="G10" s="23">
        <v>2017048</v>
      </c>
      <c r="H10" s="23" t="s">
        <v>15</v>
      </c>
      <c r="I10" s="23" t="s">
        <v>150</v>
      </c>
      <c r="J10" s="24">
        <f>4/20</f>
        <v>0.2</v>
      </c>
    </row>
    <row r="11" spans="1:10" ht="16.5" x14ac:dyDescent="0.45">
      <c r="A11" s="22" t="s">
        <v>181</v>
      </c>
      <c r="B11" s="23" t="s">
        <v>154</v>
      </c>
      <c r="C11" s="23"/>
      <c r="D11" s="25" t="s">
        <v>151</v>
      </c>
      <c r="E11" s="23" t="s">
        <v>152</v>
      </c>
      <c r="F11" s="23" t="s">
        <v>153</v>
      </c>
      <c r="G11" s="23">
        <v>12705</v>
      </c>
      <c r="H11" s="23" t="s">
        <v>15</v>
      </c>
      <c r="I11" s="23" t="s">
        <v>155</v>
      </c>
      <c r="J11" s="24">
        <f>2/20</f>
        <v>0.1</v>
      </c>
    </row>
    <row r="12" spans="1:10" ht="16.5" x14ac:dyDescent="0.45">
      <c r="A12" s="22" t="s">
        <v>181</v>
      </c>
      <c r="B12" s="23" t="s">
        <v>159</v>
      </c>
      <c r="C12" s="23"/>
      <c r="D12" s="25" t="s">
        <v>156</v>
      </c>
      <c r="E12" s="23" t="s">
        <v>157</v>
      </c>
      <c r="F12" s="26" t="s">
        <v>158</v>
      </c>
      <c r="G12" s="23">
        <v>2045</v>
      </c>
      <c r="H12" s="23" t="s">
        <v>15</v>
      </c>
      <c r="I12" s="23" t="s">
        <v>160</v>
      </c>
      <c r="J12" s="24">
        <f>12/20</f>
        <v>0.6</v>
      </c>
    </row>
    <row r="13" spans="1:10" ht="16.5" x14ac:dyDescent="0.45">
      <c r="A13" s="22" t="s">
        <v>181</v>
      </c>
      <c r="B13" s="23" t="s">
        <v>164</v>
      </c>
      <c r="C13" s="23"/>
      <c r="D13" s="25" t="s">
        <v>161</v>
      </c>
      <c r="E13" s="23" t="s">
        <v>162</v>
      </c>
      <c r="F13" s="26" t="s">
        <v>163</v>
      </c>
      <c r="G13" s="23">
        <v>2010</v>
      </c>
      <c r="H13" s="23" t="s">
        <v>15</v>
      </c>
      <c r="I13" s="23" t="s">
        <v>165</v>
      </c>
      <c r="J13" s="24">
        <f t="shared" ref="J13" si="0">4/20</f>
        <v>0.2</v>
      </c>
    </row>
    <row r="14" spans="1:10" ht="16.5" x14ac:dyDescent="0.45">
      <c r="A14" s="22" t="s">
        <v>181</v>
      </c>
      <c r="B14" s="23" t="s">
        <v>204</v>
      </c>
      <c r="C14" s="23"/>
      <c r="D14" s="25" t="s">
        <v>14</v>
      </c>
      <c r="E14" s="23" t="s">
        <v>166</v>
      </c>
      <c r="F14" s="23" t="s">
        <v>20</v>
      </c>
      <c r="G14" s="23">
        <v>33607</v>
      </c>
      <c r="H14" s="23" t="s">
        <v>6</v>
      </c>
      <c r="I14" s="23" t="s">
        <v>114</v>
      </c>
      <c r="J14" s="24">
        <f>21/24</f>
        <v>0.875</v>
      </c>
    </row>
    <row r="15" spans="1:10" ht="16.5" x14ac:dyDescent="0.45">
      <c r="A15" s="22" t="s">
        <v>181</v>
      </c>
      <c r="B15" s="23" t="s">
        <v>170</v>
      </c>
      <c r="C15" s="23"/>
      <c r="D15" s="25" t="s">
        <v>167</v>
      </c>
      <c r="E15" s="23" t="s">
        <v>168</v>
      </c>
      <c r="F15" s="23" t="s">
        <v>169</v>
      </c>
      <c r="G15" s="23">
        <v>7667</v>
      </c>
      <c r="H15" s="23" t="s">
        <v>6</v>
      </c>
      <c r="I15" s="23" t="s">
        <v>114</v>
      </c>
      <c r="J15" s="24">
        <f>10/20</f>
        <v>0.5</v>
      </c>
    </row>
    <row r="16" spans="1:10" ht="17.5" x14ac:dyDescent="0.45">
      <c r="A16" s="22" t="s">
        <v>181</v>
      </c>
      <c r="B16" s="23" t="s">
        <v>175</v>
      </c>
      <c r="C16" s="23"/>
      <c r="D16" s="25" t="s">
        <v>171</v>
      </c>
      <c r="E16" s="23" t="s">
        <v>172</v>
      </c>
      <c r="F16" s="23" t="s">
        <v>173</v>
      </c>
      <c r="G16" s="23" t="s">
        <v>174</v>
      </c>
      <c r="H16" s="23" t="s">
        <v>16</v>
      </c>
      <c r="I16" s="23" t="s">
        <v>176</v>
      </c>
      <c r="J16" s="24">
        <f>2/20</f>
        <v>0.1</v>
      </c>
    </row>
    <row r="17" spans="1:10" ht="18" thickBot="1" x14ac:dyDescent="0.5">
      <c r="A17" s="27" t="s">
        <v>181</v>
      </c>
      <c r="B17" s="28" t="s">
        <v>180</v>
      </c>
      <c r="C17" s="28"/>
      <c r="D17" s="30" t="s">
        <v>177</v>
      </c>
      <c r="E17" s="28" t="s">
        <v>178</v>
      </c>
      <c r="F17" s="28" t="s">
        <v>173</v>
      </c>
      <c r="G17" s="28" t="s">
        <v>179</v>
      </c>
      <c r="H17" s="28" t="s">
        <v>16</v>
      </c>
      <c r="I17" s="28" t="s">
        <v>176</v>
      </c>
      <c r="J17" s="29">
        <f>2/20</f>
        <v>0.1</v>
      </c>
    </row>
    <row r="18" spans="1:10" s="10" customFormat="1" x14ac:dyDescent="0.35">
      <c r="A18" t="s">
        <v>111</v>
      </c>
      <c r="B18" t="s">
        <v>74</v>
      </c>
      <c r="C18"/>
      <c r="D18" s="10" t="s">
        <v>22</v>
      </c>
      <c r="E18" t="s">
        <v>23</v>
      </c>
      <c r="F18" s="12" t="s">
        <v>24</v>
      </c>
      <c r="G18">
        <v>6292</v>
      </c>
      <c r="H18" t="s">
        <v>6</v>
      </c>
      <c r="I18" t="s">
        <v>114</v>
      </c>
      <c r="J18" s="20">
        <f>11/17</f>
        <v>0.6470588235294118</v>
      </c>
    </row>
    <row r="19" spans="1:10" s="10" customFormat="1" x14ac:dyDescent="0.35">
      <c r="A19" t="s">
        <v>111</v>
      </c>
      <c r="B19" t="s">
        <v>75</v>
      </c>
      <c r="C19"/>
      <c r="D19" s="10" t="s">
        <v>104</v>
      </c>
      <c r="E19" t="s">
        <v>25</v>
      </c>
      <c r="F19" s="12" t="s">
        <v>26</v>
      </c>
      <c r="G19">
        <v>4959</v>
      </c>
      <c r="H19" t="s">
        <v>6</v>
      </c>
      <c r="I19" t="s">
        <v>114</v>
      </c>
      <c r="J19" s="24">
        <f>5/17</f>
        <v>0.29411764705882354</v>
      </c>
    </row>
    <row r="20" spans="1:10" s="10" customFormat="1" x14ac:dyDescent="0.35">
      <c r="A20" t="s">
        <v>111</v>
      </c>
      <c r="B20" t="s">
        <v>186</v>
      </c>
      <c r="C20" t="s">
        <v>210</v>
      </c>
      <c r="D20" s="10" t="s">
        <v>27</v>
      </c>
      <c r="E20" t="s">
        <v>28</v>
      </c>
      <c r="F20" s="12" t="s">
        <v>5</v>
      </c>
      <c r="G20">
        <v>56192</v>
      </c>
      <c r="H20" t="s">
        <v>6</v>
      </c>
      <c r="I20" t="s">
        <v>114</v>
      </c>
      <c r="J20" s="24">
        <f>7/17</f>
        <v>0.41176470588235292</v>
      </c>
    </row>
    <row r="21" spans="1:10" s="10" customFormat="1" x14ac:dyDescent="0.35">
      <c r="A21" t="s">
        <v>111</v>
      </c>
      <c r="B21" t="s">
        <v>76</v>
      </c>
      <c r="C21"/>
      <c r="D21" s="10" t="s">
        <v>29</v>
      </c>
      <c r="E21" t="s">
        <v>30</v>
      </c>
      <c r="F21" s="12" t="s">
        <v>31</v>
      </c>
      <c r="G21">
        <v>6672</v>
      </c>
      <c r="H21" t="s">
        <v>6</v>
      </c>
      <c r="I21" t="s">
        <v>114</v>
      </c>
      <c r="J21" s="24">
        <f>5/17</f>
        <v>0.29411764705882354</v>
      </c>
    </row>
    <row r="22" spans="1:10" s="10" customFormat="1" x14ac:dyDescent="0.35">
      <c r="A22" t="s">
        <v>111</v>
      </c>
      <c r="B22" t="s">
        <v>77</v>
      </c>
      <c r="C22"/>
      <c r="D22" s="10" t="s">
        <v>218</v>
      </c>
      <c r="E22" t="s">
        <v>33</v>
      </c>
      <c r="F22" s="12" t="s">
        <v>32</v>
      </c>
      <c r="G22">
        <v>5876</v>
      </c>
      <c r="H22" t="s">
        <v>6</v>
      </c>
      <c r="I22" t="s">
        <v>114</v>
      </c>
      <c r="J22" s="24">
        <f>2/17</f>
        <v>0.11764705882352941</v>
      </c>
    </row>
    <row r="23" spans="1:10" s="10" customFormat="1" x14ac:dyDescent="0.35">
      <c r="A23" t="s">
        <v>111</v>
      </c>
      <c r="B23" t="s">
        <v>78</v>
      </c>
      <c r="C23"/>
      <c r="D23" s="10" t="s">
        <v>35</v>
      </c>
      <c r="E23" t="s">
        <v>36</v>
      </c>
      <c r="F23" s="12" t="s">
        <v>34</v>
      </c>
      <c r="G23">
        <v>6553</v>
      </c>
      <c r="H23" t="s">
        <v>6</v>
      </c>
      <c r="I23" t="s">
        <v>114</v>
      </c>
      <c r="J23" s="24">
        <f>13/17</f>
        <v>0.76470588235294112</v>
      </c>
    </row>
    <row r="24" spans="1:10" s="10" customFormat="1" x14ac:dyDescent="0.35">
      <c r="A24" t="s">
        <v>111</v>
      </c>
      <c r="B24" t="s">
        <v>79</v>
      </c>
      <c r="C24"/>
      <c r="D24" s="10" t="s">
        <v>37</v>
      </c>
      <c r="E24" t="s">
        <v>38</v>
      </c>
      <c r="F24" s="12" t="s">
        <v>39</v>
      </c>
      <c r="G24">
        <v>205670</v>
      </c>
      <c r="H24" t="s">
        <v>6</v>
      </c>
      <c r="I24" t="s">
        <v>114</v>
      </c>
      <c r="J24" s="24">
        <f>2/17</f>
        <v>0.11764705882352941</v>
      </c>
    </row>
    <row r="25" spans="1:10" s="10" customFormat="1" x14ac:dyDescent="0.35">
      <c r="A25" t="s">
        <v>111</v>
      </c>
      <c r="B25" t="s">
        <v>80</v>
      </c>
      <c r="C25"/>
      <c r="D25" s="10" t="s">
        <v>40</v>
      </c>
      <c r="E25" t="s">
        <v>41</v>
      </c>
      <c r="F25" s="12" t="s">
        <v>42</v>
      </c>
      <c r="G25">
        <v>7056</v>
      </c>
      <c r="H25" t="s">
        <v>6</v>
      </c>
      <c r="I25" t="s">
        <v>114</v>
      </c>
      <c r="J25" s="33">
        <f>4/17</f>
        <v>0.23529411764705882</v>
      </c>
    </row>
    <row r="26" spans="1:10" s="10" customFormat="1" x14ac:dyDescent="0.35">
      <c r="A26" t="s">
        <v>111</v>
      </c>
      <c r="B26" t="s">
        <v>81</v>
      </c>
      <c r="C26"/>
      <c r="D26" s="10" t="s">
        <v>43</v>
      </c>
      <c r="E26" t="s">
        <v>44</v>
      </c>
      <c r="F26" s="12" t="s">
        <v>211</v>
      </c>
      <c r="G26">
        <v>5787</v>
      </c>
      <c r="H26" t="s">
        <v>6</v>
      </c>
      <c r="I26" t="s">
        <v>114</v>
      </c>
      <c r="J26" s="24">
        <f>2/17</f>
        <v>0.11764705882352941</v>
      </c>
    </row>
    <row r="27" spans="1:10" x14ac:dyDescent="0.35">
      <c r="A27" t="s">
        <v>111</v>
      </c>
      <c r="B27" t="s">
        <v>82</v>
      </c>
      <c r="D27" s="10" t="s">
        <v>45</v>
      </c>
      <c r="E27" t="s">
        <v>46</v>
      </c>
      <c r="F27" s="12" t="s">
        <v>47</v>
      </c>
      <c r="G27">
        <v>2074</v>
      </c>
      <c r="H27" t="s">
        <v>6</v>
      </c>
      <c r="I27" t="s">
        <v>114</v>
      </c>
      <c r="J27" s="24">
        <f>5/17</f>
        <v>0.29411764705882354</v>
      </c>
    </row>
    <row r="28" spans="1:10" x14ac:dyDescent="0.35">
      <c r="A28" t="s">
        <v>111</v>
      </c>
      <c r="B28" t="s">
        <v>83</v>
      </c>
      <c r="D28" s="10" t="s">
        <v>48</v>
      </c>
      <c r="E28" t="s">
        <v>212</v>
      </c>
      <c r="F28" s="12" t="s">
        <v>61</v>
      </c>
      <c r="G28">
        <v>10482163</v>
      </c>
      <c r="H28" t="s">
        <v>6</v>
      </c>
      <c r="I28" t="s">
        <v>114</v>
      </c>
      <c r="J28" s="24">
        <f>2/17</f>
        <v>0.11764705882352941</v>
      </c>
    </row>
    <row r="29" spans="1:10" x14ac:dyDescent="0.35">
      <c r="A29" t="s">
        <v>111</v>
      </c>
      <c r="B29" t="s">
        <v>84</v>
      </c>
      <c r="D29" s="10" t="s">
        <v>63</v>
      </c>
      <c r="E29" t="s">
        <v>94</v>
      </c>
      <c r="F29" s="12" t="s">
        <v>62</v>
      </c>
      <c r="G29">
        <v>102714</v>
      </c>
      <c r="H29" t="s">
        <v>15</v>
      </c>
      <c r="I29" t="s">
        <v>203</v>
      </c>
      <c r="J29" s="24">
        <f>1/17</f>
        <v>5.8823529411764705E-2</v>
      </c>
    </row>
    <row r="30" spans="1:10" x14ac:dyDescent="0.35">
      <c r="A30" t="s">
        <v>111</v>
      </c>
      <c r="B30" t="s">
        <v>85</v>
      </c>
      <c r="D30" s="10" t="s">
        <v>49</v>
      </c>
      <c r="E30" t="s">
        <v>95</v>
      </c>
      <c r="F30" s="12" t="s">
        <v>64</v>
      </c>
      <c r="G30">
        <v>3548</v>
      </c>
      <c r="H30" t="s">
        <v>6</v>
      </c>
      <c r="I30" t="s">
        <v>114</v>
      </c>
      <c r="J30" s="24">
        <f>2/17</f>
        <v>0.11764705882352941</v>
      </c>
    </row>
    <row r="31" spans="1:10" x14ac:dyDescent="0.35">
      <c r="A31" t="s">
        <v>111</v>
      </c>
      <c r="B31" t="s">
        <v>86</v>
      </c>
      <c r="D31" s="10" t="s">
        <v>50</v>
      </c>
      <c r="E31" t="s">
        <v>96</v>
      </c>
      <c r="F31" s="12" t="s">
        <v>65</v>
      </c>
      <c r="G31">
        <v>3949</v>
      </c>
      <c r="H31" t="s">
        <v>6</v>
      </c>
      <c r="I31" t="s">
        <v>114</v>
      </c>
      <c r="J31" s="24">
        <f>5/17</f>
        <v>0.29411764705882354</v>
      </c>
    </row>
    <row r="32" spans="1:10" x14ac:dyDescent="0.35">
      <c r="A32" t="s">
        <v>111</v>
      </c>
      <c r="B32" t="s">
        <v>87</v>
      </c>
      <c r="C32" t="s">
        <v>51</v>
      </c>
      <c r="D32" s="10" t="s">
        <v>52</v>
      </c>
      <c r="E32" t="s">
        <v>97</v>
      </c>
      <c r="F32" s="12" t="s">
        <v>66</v>
      </c>
      <c r="G32">
        <v>29090</v>
      </c>
      <c r="H32" t="s">
        <v>6</v>
      </c>
      <c r="I32" t="s">
        <v>114</v>
      </c>
      <c r="J32" s="24">
        <f>1/17</f>
        <v>5.8823529411764705E-2</v>
      </c>
    </row>
    <row r="33" spans="1:10 16325:16325" x14ac:dyDescent="0.35">
      <c r="A33" t="s">
        <v>111</v>
      </c>
      <c r="B33" t="s">
        <v>88</v>
      </c>
      <c r="D33" s="10" t="s">
        <v>105</v>
      </c>
      <c r="E33" t="s">
        <v>98</v>
      </c>
      <c r="F33" s="12" t="s">
        <v>67</v>
      </c>
      <c r="G33">
        <v>5454</v>
      </c>
      <c r="H33" t="s">
        <v>6</v>
      </c>
      <c r="I33" t="s">
        <v>114</v>
      </c>
      <c r="J33" s="24">
        <f>2/17</f>
        <v>0.11764705882352941</v>
      </c>
    </row>
    <row r="34" spans="1:10 16325:16325" x14ac:dyDescent="0.35">
      <c r="A34" t="s">
        <v>111</v>
      </c>
      <c r="B34" t="s">
        <v>89</v>
      </c>
      <c r="C34" t="s">
        <v>54</v>
      </c>
      <c r="D34" s="10" t="s">
        <v>53</v>
      </c>
      <c r="E34" t="s">
        <v>99</v>
      </c>
      <c r="F34" s="12" t="s">
        <v>68</v>
      </c>
      <c r="G34">
        <v>10772050</v>
      </c>
      <c r="H34" t="s">
        <v>6</v>
      </c>
      <c r="I34" t="s">
        <v>114</v>
      </c>
      <c r="J34" s="24">
        <f>9/17</f>
        <v>0.52941176470588236</v>
      </c>
    </row>
    <row r="35" spans="1:10 16325:16325" x14ac:dyDescent="0.35">
      <c r="A35" t="s">
        <v>111</v>
      </c>
      <c r="B35" t="s">
        <v>204</v>
      </c>
      <c r="D35" s="10" t="s">
        <v>14</v>
      </c>
      <c r="E35" t="s">
        <v>213</v>
      </c>
      <c r="F35" s="12" t="s">
        <v>20</v>
      </c>
      <c r="G35">
        <v>33607</v>
      </c>
      <c r="H35" t="s">
        <v>6</v>
      </c>
      <c r="I35" t="s">
        <v>114</v>
      </c>
      <c r="J35" s="24">
        <f>13/17</f>
        <v>0.76470588235294112</v>
      </c>
    </row>
    <row r="36" spans="1:10 16325:16325" x14ac:dyDescent="0.35">
      <c r="A36" t="s">
        <v>111</v>
      </c>
      <c r="B36" t="s">
        <v>90</v>
      </c>
      <c r="D36" s="10" t="s">
        <v>59</v>
      </c>
      <c r="E36" t="s">
        <v>100</v>
      </c>
      <c r="F36" s="12" t="s">
        <v>69</v>
      </c>
      <c r="G36">
        <v>2238</v>
      </c>
      <c r="H36" t="s">
        <v>6</v>
      </c>
      <c r="I36" t="s">
        <v>114</v>
      </c>
      <c r="J36" s="24">
        <f>4/17</f>
        <v>0.23529411764705882</v>
      </c>
    </row>
    <row r="37" spans="1:10 16325:16325" s="10" customFormat="1" x14ac:dyDescent="0.35">
      <c r="A37" t="s">
        <v>111</v>
      </c>
      <c r="B37" t="s">
        <v>91</v>
      </c>
      <c r="C37"/>
      <c r="D37" s="10" t="s">
        <v>60</v>
      </c>
      <c r="E37" t="s">
        <v>101</v>
      </c>
      <c r="F37" s="12" t="s">
        <v>70</v>
      </c>
      <c r="G37">
        <v>2079</v>
      </c>
      <c r="H37" t="s">
        <v>6</v>
      </c>
      <c r="I37" t="s">
        <v>114</v>
      </c>
      <c r="J37" s="24">
        <f>2/17</f>
        <v>0.11764705882352941</v>
      </c>
    </row>
    <row r="38" spans="1:10 16325:16325" x14ac:dyDescent="0.35">
      <c r="A38" t="s">
        <v>111</v>
      </c>
      <c r="B38" t="s">
        <v>92</v>
      </c>
      <c r="C38" t="s">
        <v>55</v>
      </c>
      <c r="D38" s="10" t="s">
        <v>57</v>
      </c>
      <c r="E38" t="s">
        <v>102</v>
      </c>
      <c r="G38">
        <v>2971001</v>
      </c>
      <c r="H38" t="s">
        <v>6</v>
      </c>
      <c r="I38" t="s">
        <v>114</v>
      </c>
      <c r="J38" s="33">
        <f>12/17</f>
        <v>0.70588235294117652</v>
      </c>
    </row>
    <row r="39" spans="1:10 16325:16325" ht="15" thickBot="1" x14ac:dyDescent="0.4">
      <c r="A39" s="27" t="s">
        <v>111</v>
      </c>
      <c r="B39" s="28" t="s">
        <v>93</v>
      </c>
      <c r="C39" s="28" t="s">
        <v>56</v>
      </c>
      <c r="D39" s="32" t="s">
        <v>58</v>
      </c>
      <c r="E39" s="28" t="s">
        <v>103</v>
      </c>
      <c r="F39" s="31" t="s">
        <v>71</v>
      </c>
      <c r="G39" s="28">
        <v>67068</v>
      </c>
      <c r="H39" s="28" t="s">
        <v>6</v>
      </c>
      <c r="I39" s="28" t="s">
        <v>114</v>
      </c>
      <c r="J39" s="29">
        <f>11/17</f>
        <v>0.6470588235294118</v>
      </c>
    </row>
    <row r="40" spans="1:10 16325:16325" x14ac:dyDescent="0.35">
      <c r="B40" s="10"/>
    </row>
    <row r="41" spans="1:10 16325:16325" x14ac:dyDescent="0.35">
      <c r="XCW41" t="s">
        <v>21</v>
      </c>
    </row>
  </sheetData>
  <autoFilter ref="A1:J39"/>
  <conditionalFormatting sqref="J2:J17 J40:J40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7">
    <cfRule type="colorScale" priority="34">
      <colorScale>
        <cfvo type="min"/>
        <cfvo type="max"/>
        <color theme="0"/>
        <color rgb="FFFF0000"/>
      </colorScale>
    </cfRule>
    <cfRule type="colorScale" priority="35">
      <colorScale>
        <cfvo type="min"/>
        <cfvo type="max"/>
        <color rgb="FFFF7128"/>
        <color theme="0"/>
      </colorScale>
    </cfRule>
    <cfRule type="colorScale" priority="36">
      <colorScale>
        <cfvo type="min"/>
        <cfvo type="max"/>
        <color rgb="FFFFFF00"/>
        <color rgb="FFFF0000"/>
      </colorScale>
    </cfRule>
    <cfRule type="colorScale" priority="37">
      <colorScale>
        <cfvo type="min"/>
        <cfvo type="max"/>
        <color rgb="FFF8696B"/>
        <color rgb="FFFCFCFF"/>
      </colorScale>
    </cfRule>
  </conditionalFormatting>
  <conditionalFormatting sqref="J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">
    <cfRule type="colorScale" priority="2">
      <colorScale>
        <cfvo type="min"/>
        <cfvo type="max"/>
        <color theme="0"/>
        <color rgb="FFFF0000"/>
      </colorScale>
    </cfRule>
    <cfRule type="colorScale" priority="3">
      <colorScale>
        <cfvo type="min"/>
        <cfvo type="max"/>
        <color rgb="FFFF7128"/>
        <color theme="0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8696B"/>
        <color rgb="FFFCFCFF"/>
      </colorScale>
    </cfRule>
  </conditionalFormatting>
  <conditionalFormatting sqref="J18:J38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8:J38">
    <cfRule type="colorScale" priority="45">
      <colorScale>
        <cfvo type="min"/>
        <cfvo type="max"/>
        <color theme="0"/>
        <color rgb="FFFF0000"/>
      </colorScale>
    </cfRule>
    <cfRule type="colorScale" priority="46">
      <colorScale>
        <cfvo type="min"/>
        <cfvo type="max"/>
        <color rgb="FFFF7128"/>
        <color theme="0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8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horizontalDpi="1200" verticalDpi="1200" r:id="rId1"/>
  <ignoredErrors>
    <ignoredError sqref="J20 J23 J25:J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28.26953125" customWidth="1"/>
    <col min="2" max="2" width="40.54296875" customWidth="1"/>
  </cols>
  <sheetData>
    <row r="1" spans="1:16" x14ac:dyDescent="0.35">
      <c r="A1" s="3" t="s">
        <v>191</v>
      </c>
      <c r="B1" s="5" t="s">
        <v>190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192</v>
      </c>
      <c r="B2" s="5" t="s">
        <v>193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5">
      <c r="A3" s="3" t="s">
        <v>195</v>
      </c>
      <c r="B3" s="5" t="s">
        <v>194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5">
      <c r="A4" s="3" t="s">
        <v>196</v>
      </c>
      <c r="B4" s="2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5">
      <c r="A5" s="3" t="s">
        <v>197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5">
      <c r="A6" s="3" t="s">
        <v>198</v>
      </c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5">
      <c r="A7" s="3" t="s">
        <v>199</v>
      </c>
      <c r="B7" s="5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5">
      <c r="A8" s="4" t="s">
        <v>201</v>
      </c>
      <c r="B8" s="1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4" t="s">
        <v>202</v>
      </c>
      <c r="B9" s="6" t="s">
        <v>200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5" t="s">
        <v>205</v>
      </c>
      <c r="B10" s="16" t="s">
        <v>219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E20" sqref="E20"/>
    </sheetView>
  </sheetViews>
  <sheetFormatPr baseColWidth="10" defaultColWidth="11.453125" defaultRowHeight="14.5" x14ac:dyDescent="0.35"/>
  <cols>
    <col min="1" max="1" width="5.1796875" customWidth="1"/>
    <col min="2" max="2" width="38.54296875" bestFit="1" customWidth="1"/>
  </cols>
  <sheetData>
    <row r="2" spans="1:4" x14ac:dyDescent="0.35">
      <c r="B2" s="14" t="s">
        <v>188</v>
      </c>
    </row>
    <row r="3" spans="1:4" x14ac:dyDescent="0.35">
      <c r="B3" t="s">
        <v>10</v>
      </c>
      <c r="C3" t="s">
        <v>206</v>
      </c>
    </row>
    <row r="4" spans="1:4" x14ac:dyDescent="0.35">
      <c r="B4" t="s">
        <v>11</v>
      </c>
      <c r="C4" t="s">
        <v>187</v>
      </c>
    </row>
    <row r="5" spans="1:4" x14ac:dyDescent="0.35">
      <c r="B5" t="s">
        <v>12</v>
      </c>
      <c r="C5" t="s">
        <v>214</v>
      </c>
    </row>
    <row r="6" spans="1:4" x14ac:dyDescent="0.35">
      <c r="B6" t="s">
        <v>215</v>
      </c>
      <c r="C6" t="s">
        <v>216</v>
      </c>
    </row>
    <row r="7" spans="1:4" x14ac:dyDescent="0.35">
      <c r="C7" s="34" t="s">
        <v>217</v>
      </c>
    </row>
    <row r="9" spans="1:4" x14ac:dyDescent="0.35">
      <c r="B9" s="14" t="s">
        <v>182</v>
      </c>
    </row>
    <row r="10" spans="1:4" x14ac:dyDescent="0.35">
      <c r="B10" t="s">
        <v>10</v>
      </c>
      <c r="C10" t="s">
        <v>72</v>
      </c>
    </row>
    <row r="11" spans="1:4" x14ac:dyDescent="0.35">
      <c r="B11" t="s">
        <v>11</v>
      </c>
      <c r="C11" t="s">
        <v>73</v>
      </c>
    </row>
    <row r="12" spans="1:4" x14ac:dyDescent="0.35">
      <c r="B12" t="s">
        <v>12</v>
      </c>
      <c r="C12" t="s">
        <v>208</v>
      </c>
    </row>
    <row r="13" spans="1:4" x14ac:dyDescent="0.35">
      <c r="B13" t="s">
        <v>207</v>
      </c>
    </row>
    <row r="14" spans="1:4" x14ac:dyDescent="0.35">
      <c r="A14" s="13" t="s">
        <v>107</v>
      </c>
      <c r="B14" t="s">
        <v>106</v>
      </c>
      <c r="D14" t="s">
        <v>189</v>
      </c>
    </row>
    <row r="15" spans="1:4" x14ac:dyDescent="0.35">
      <c r="A15" s="13" t="s">
        <v>108</v>
      </c>
      <c r="B15" t="s">
        <v>109</v>
      </c>
    </row>
    <row r="16" spans="1:4" x14ac:dyDescent="0.35">
      <c r="B16" t="s">
        <v>215</v>
      </c>
      <c r="C16" t="s">
        <v>220</v>
      </c>
    </row>
    <row r="17" spans="3:3" x14ac:dyDescent="0.35">
      <c r="C17" s="34" t="s">
        <v>221</v>
      </c>
    </row>
  </sheetData>
  <hyperlinks>
    <hyperlink ref="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Detected chemicals</vt:lpstr>
      <vt:lpstr>Column coding</vt:lpstr>
      <vt:lpstr>Methods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PROMOTE WP1 deliverable</dc:title>
  <dc:creator/>
  <cp:lastModifiedBy/>
  <dcterms:created xsi:type="dcterms:W3CDTF">2006-09-16T00:00:00Z</dcterms:created>
  <dcterms:modified xsi:type="dcterms:W3CDTF">2018-02-21T11:19:48Z</dcterms:modified>
</cp:coreProperties>
</file>